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Արարատ 05.01" sheetId="3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34" l="1"/>
  <c r="I165" i="34"/>
  <c r="H165" i="34"/>
  <c r="G165" i="34"/>
  <c r="F165" i="34"/>
  <c r="E165" i="34"/>
  <c r="D165" i="34"/>
  <c r="J163" i="34"/>
  <c r="I163" i="34"/>
  <c r="H163" i="34"/>
  <c r="G163" i="34"/>
  <c r="F163" i="34"/>
  <c r="E163" i="34"/>
  <c r="D163" i="34"/>
  <c r="J158" i="34"/>
  <c r="I158" i="34"/>
  <c r="H158" i="34"/>
  <c r="G158" i="34"/>
  <c r="F158" i="34"/>
  <c r="E158" i="34"/>
  <c r="D158" i="34"/>
  <c r="J147" i="34"/>
  <c r="I147" i="34"/>
  <c r="H147" i="34"/>
  <c r="H146" i="34" s="1"/>
  <c r="G147" i="34"/>
  <c r="F147" i="34"/>
  <c r="E147" i="34"/>
  <c r="D147" i="34"/>
  <c r="D146" i="34" s="1"/>
  <c r="J144" i="34"/>
  <c r="I144" i="34"/>
  <c r="H144" i="34"/>
  <c r="G144" i="34"/>
  <c r="F144" i="34"/>
  <c r="E144" i="34"/>
  <c r="D144" i="34"/>
  <c r="J142" i="34"/>
  <c r="I142" i="34"/>
  <c r="H142" i="34"/>
  <c r="G142" i="34"/>
  <c r="F142" i="34"/>
  <c r="E142" i="34"/>
  <c r="D142" i="34"/>
  <c r="J140" i="34"/>
  <c r="I140" i="34"/>
  <c r="H140" i="34"/>
  <c r="G140" i="34"/>
  <c r="F140" i="34"/>
  <c r="E140" i="34"/>
  <c r="D140" i="34"/>
  <c r="J137" i="34"/>
  <c r="I137" i="34"/>
  <c r="H137" i="34"/>
  <c r="G137" i="34"/>
  <c r="F137" i="34"/>
  <c r="E137" i="34"/>
  <c r="D137" i="34"/>
  <c r="J135" i="34"/>
  <c r="I135" i="34"/>
  <c r="H135" i="34"/>
  <c r="G135" i="34"/>
  <c r="F135" i="34"/>
  <c r="E135" i="34"/>
  <c r="D135" i="34"/>
  <c r="J133" i="34"/>
  <c r="J130" i="34" s="1"/>
  <c r="I130" i="34"/>
  <c r="I126" i="34" s="1"/>
  <c r="H130" i="34"/>
  <c r="G130" i="34"/>
  <c r="F130" i="34"/>
  <c r="E130" i="34"/>
  <c r="D130" i="34"/>
  <c r="J127" i="34"/>
  <c r="I127" i="34"/>
  <c r="H127" i="34"/>
  <c r="G127" i="34"/>
  <c r="F127" i="34"/>
  <c r="E127" i="34"/>
  <c r="D127" i="34"/>
  <c r="J125" i="34"/>
  <c r="J116" i="34" s="1"/>
  <c r="I116" i="34"/>
  <c r="H116" i="34"/>
  <c r="G116" i="34"/>
  <c r="G112" i="34" s="1"/>
  <c r="F116" i="34"/>
  <c r="E116" i="34"/>
  <c r="D116" i="34"/>
  <c r="J113" i="34"/>
  <c r="I113" i="34"/>
  <c r="H113" i="34"/>
  <c r="G113" i="34"/>
  <c r="F113" i="34"/>
  <c r="E113" i="34"/>
  <c r="E112" i="34" s="1"/>
  <c r="D113" i="34"/>
  <c r="J105" i="34"/>
  <c r="I105" i="34"/>
  <c r="H105" i="34"/>
  <c r="G105" i="34"/>
  <c r="F105" i="34"/>
  <c r="E105" i="34"/>
  <c r="D105" i="34"/>
  <c r="J96" i="34"/>
  <c r="I96" i="34"/>
  <c r="H96" i="34"/>
  <c r="G96" i="34"/>
  <c r="F96" i="34"/>
  <c r="E96" i="34"/>
  <c r="D96" i="34"/>
  <c r="J93" i="34"/>
  <c r="I93" i="34"/>
  <c r="H93" i="34"/>
  <c r="G93" i="34"/>
  <c r="F93" i="34"/>
  <c r="E93" i="34"/>
  <c r="D93" i="34"/>
  <c r="J90" i="34"/>
  <c r="J89" i="34" s="1"/>
  <c r="I90" i="34"/>
  <c r="H90" i="34"/>
  <c r="G90" i="34"/>
  <c r="F90" i="34"/>
  <c r="E90" i="34"/>
  <c r="D90" i="34"/>
  <c r="F89" i="34"/>
  <c r="J84" i="34"/>
  <c r="I84" i="34"/>
  <c r="H84" i="34"/>
  <c r="G84" i="34"/>
  <c r="F84" i="34"/>
  <c r="E84" i="34"/>
  <c r="D84" i="34"/>
  <c r="J75" i="34"/>
  <c r="I75" i="34"/>
  <c r="H75" i="34"/>
  <c r="G75" i="34"/>
  <c r="F75" i="34"/>
  <c r="E75" i="34"/>
  <c r="D75" i="34"/>
  <c r="I66" i="34"/>
  <c r="H66" i="34"/>
  <c r="G66" i="34"/>
  <c r="F66" i="34"/>
  <c r="E66" i="34"/>
  <c r="D66" i="34"/>
  <c r="I63" i="34"/>
  <c r="H63" i="34"/>
  <c r="G63" i="34"/>
  <c r="F63" i="34"/>
  <c r="E63" i="34"/>
  <c r="D63" i="34"/>
  <c r="J62" i="34"/>
  <c r="J61" i="34" s="1"/>
  <c r="I61" i="34"/>
  <c r="H61" i="34"/>
  <c r="G61" i="34"/>
  <c r="F61" i="34"/>
  <c r="E61" i="34"/>
  <c r="D61" i="34"/>
  <c r="J58" i="34"/>
  <c r="J57" i="34"/>
  <c r="J55" i="34"/>
  <c r="J53" i="34"/>
  <c r="I52" i="34"/>
  <c r="H52" i="34"/>
  <c r="G52" i="34"/>
  <c r="F52" i="34"/>
  <c r="E52" i="34"/>
  <c r="D52" i="34"/>
  <c r="F51" i="34"/>
  <c r="F48" i="34" s="1"/>
  <c r="J49" i="34"/>
  <c r="I48" i="34"/>
  <c r="H48" i="34"/>
  <c r="G48" i="34"/>
  <c r="E48" i="34"/>
  <c r="D48" i="34"/>
  <c r="J44" i="34"/>
  <c r="J43" i="34"/>
  <c r="J42" i="34"/>
  <c r="I40" i="34"/>
  <c r="H40" i="34"/>
  <c r="G40" i="34"/>
  <c r="F40" i="34"/>
  <c r="E40" i="34"/>
  <c r="D40" i="34"/>
  <c r="J34" i="34"/>
  <c r="J33" i="34"/>
  <c r="J32" i="34"/>
  <c r="I31" i="34"/>
  <c r="I30" i="34" s="1"/>
  <c r="H31" i="34"/>
  <c r="H30" i="34" s="1"/>
  <c r="G31" i="34"/>
  <c r="G30" i="34" s="1"/>
  <c r="F31" i="34"/>
  <c r="F30" i="34" s="1"/>
  <c r="E31" i="34"/>
  <c r="E30" i="34" s="1"/>
  <c r="D31" i="34"/>
  <c r="D30" i="34" s="1"/>
  <c r="J52" i="34" l="1"/>
  <c r="E126" i="34"/>
  <c r="E146" i="34"/>
  <c r="J66" i="34"/>
  <c r="D89" i="34"/>
  <c r="H89" i="34"/>
  <c r="F146" i="34"/>
  <c r="J146" i="34"/>
  <c r="G89" i="34"/>
  <c r="I146" i="34"/>
  <c r="J48" i="34"/>
  <c r="J63" i="34"/>
  <c r="E89" i="34"/>
  <c r="I89" i="34"/>
  <c r="G146" i="34"/>
  <c r="E39" i="34"/>
  <c r="E29" i="34" s="1"/>
  <c r="E170" i="34" s="1"/>
  <c r="D39" i="34"/>
  <c r="H39" i="34"/>
  <c r="D126" i="34"/>
  <c r="D112" i="34"/>
  <c r="J31" i="34"/>
  <c r="J30" i="34" s="1"/>
  <c r="F112" i="34"/>
  <c r="J40" i="34"/>
  <c r="F39" i="34"/>
  <c r="G39" i="34"/>
  <c r="I39" i="34"/>
  <c r="J112" i="34"/>
  <c r="H112" i="34"/>
  <c r="I112" i="34"/>
  <c r="F126" i="34"/>
  <c r="G126" i="34"/>
  <c r="H126" i="34"/>
  <c r="J126" i="34"/>
  <c r="J39" i="34" l="1"/>
  <c r="J29" i="34" s="1"/>
  <c r="J170" i="34" s="1"/>
  <c r="H29" i="34"/>
  <c r="H170" i="34" s="1"/>
  <c r="D29" i="34"/>
  <c r="D170" i="34" s="1"/>
  <c r="F29" i="34"/>
  <c r="F170" i="34" s="1"/>
  <c r="G29" i="34"/>
  <c r="G170" i="34" s="1"/>
  <c r="I29" i="34"/>
  <c r="I170" i="34" s="1"/>
</calcChain>
</file>

<file path=xl/sharedStrings.xml><?xml version="1.0" encoding="utf-8"?>
<sst xmlns="http://schemas.openxmlformats.org/spreadsheetml/2006/main" count="353" uniqueCount="312">
  <si>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</si>
  <si>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</si>
  <si>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</si>
  <si>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</si>
  <si>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</si>
  <si>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</si>
  <si>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</si>
  <si>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</si>
  <si>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</si>
  <si>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</si>
  <si>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</si>
  <si>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</si>
  <si>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</si>
  <si>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</si>
  <si>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</si>
  <si>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</si>
  <si>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</si>
  <si>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</si>
  <si>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</si>
  <si>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</si>
  <si>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</si>
  <si>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</si>
  <si>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</si>
  <si>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</si>
  <si>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</si>
  <si>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</si>
  <si>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</si>
  <si>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</si>
  <si>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</si>
  <si>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</si>
  <si>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</si>
  <si>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</si>
  <si>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</si>
  <si>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</si>
  <si>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</si>
  <si>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</si>
  <si>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</si>
  <si>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</si>
  <si>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</si>
  <si>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</si>
  <si>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</si>
  <si>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</si>
  <si>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</si>
  <si>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</si>
  <si>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</si>
  <si>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</si>
  <si>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</si>
  <si>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</si>
  <si>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</si>
  <si>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</si>
  <si>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</si>
  <si>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</si>
  <si>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</si>
  <si>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</si>
  <si>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</si>
  <si>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</si>
  <si>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</si>
  <si>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</si>
  <si>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</si>
  <si>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</si>
  <si>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</si>
  <si>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</si>
  <si>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</si>
  <si>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</si>
  <si>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</si>
  <si>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</si>
  <si>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</si>
  <si>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</si>
  <si>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</si>
  <si>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</si>
  <si>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</si>
  <si>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</si>
  <si>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</si>
  <si>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</si>
  <si>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</si>
  <si>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</si>
  <si>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</si>
  <si>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</si>
  <si>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</si>
  <si>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</si>
  <si>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</si>
  <si>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</si>
  <si>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</si>
  <si>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</si>
  <si>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</si>
  <si>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</si>
  <si>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</si>
  <si>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</si>
  <si>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</si>
  <si>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</si>
  <si>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</si>
  <si>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</si>
  <si>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</si>
  <si>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</si>
  <si>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</si>
  <si>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</si>
  <si>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</si>
  <si>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</si>
  <si>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</si>
  <si>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</si>
  <si>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</si>
  <si>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</si>
  <si>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</si>
  <si>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</si>
  <si>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</si>
  <si>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</si>
  <si>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</si>
  <si>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</si>
  <si>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</si>
  <si>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</si>
  <si>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</si>
  <si>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</si>
  <si>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</si>
  <si>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</si>
  <si>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</si>
  <si>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</si>
  <si>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</si>
  <si>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</si>
  <si>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</si>
  <si>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</si>
  <si>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</si>
  <si>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</si>
  <si>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</si>
  <si>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</si>
  <si>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</si>
  <si>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</si>
  <si>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</si>
  <si>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</si>
  <si>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</si>
  <si>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</si>
  <si>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</si>
  <si>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</si>
  <si>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</si>
  <si>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</si>
  <si>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</si>
  <si>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</si>
  <si>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</si>
  <si>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</si>
  <si>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</si>
  <si>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</si>
  <si>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</si>
  <si>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</si>
  <si>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</si>
  <si>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</si>
  <si>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</si>
  <si>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</si>
  <si>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</si>
  <si>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</si>
  <si>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</si>
  <si>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</si>
  <si>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</si>
  <si>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</si>
  <si>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</si>
  <si>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</si>
  <si>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</si>
  <si>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</si>
  <si>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</si>
  <si>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</si>
  <si>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</si>
  <si>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</si>
  <si>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</si>
  <si>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</si>
  <si>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</si>
  <si>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</si>
  <si>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</si>
  <si>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</si>
  <si>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</si>
  <si>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</si>
  <si>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</si>
  <si>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</si>
  <si>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</si>
  <si>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</si>
  <si>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</si>
  <si>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</si>
  <si>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</si>
  <si>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</si>
  <si>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</si>
  <si>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</si>
  <si>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</si>
  <si>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</si>
  <si>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</si>
  <si>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</si>
  <si>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</si>
  <si>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</si>
  <si>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</si>
  <si>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</si>
  <si>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</si>
  <si>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</si>
  <si>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</si>
  <si>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</si>
  <si>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</si>
  <si>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</si>
  <si>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</si>
  <si>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</si>
  <si>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</si>
  <si>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</si>
  <si>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</si>
  <si>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</si>
  <si>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</si>
  <si>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</si>
  <si>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</si>
  <si>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</si>
  <si>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</si>
  <si>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</si>
  <si>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</si>
  <si>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</si>
  <si>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</si>
  <si>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</si>
  <si>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</si>
  <si>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</si>
  <si>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</si>
  <si>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</si>
  <si>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</si>
  <si>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</si>
  <si>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</si>
  <si>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</si>
  <si>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</si>
  <si>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</si>
  <si>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</si>
  <si>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</si>
  <si>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</si>
  <si>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</si>
  <si>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</si>
  <si>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</si>
  <si>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</si>
  <si>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</si>
  <si>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</si>
  <si>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</si>
  <si>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</si>
  <si>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</si>
  <si>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</si>
  <si>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</si>
  <si>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</si>
  <si>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</si>
  <si>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</si>
  <si>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</si>
  <si>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</si>
  <si>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</si>
  <si>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</si>
  <si>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</si>
  <si>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</si>
  <si>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</si>
  <si>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</si>
  <si>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</si>
  <si>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</si>
  <si>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</si>
  <si>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</si>
  <si>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</si>
  <si>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</si>
  <si>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</si>
  <si>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</si>
  <si>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</si>
  <si>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</si>
  <si>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</si>
  <si>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</si>
  <si>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</si>
  <si>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</si>
  <si>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</si>
  <si>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</si>
  <si>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</si>
  <si>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</si>
  <si>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</si>
  <si>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</si>
  <si>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</si>
  <si>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</si>
  <si>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</si>
  <si>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</si>
  <si>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</si>
  <si>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</si>
  <si>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</si>
  <si>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</si>
  <si>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</si>
  <si>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</si>
  <si>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</si>
  <si>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</si>
  <si>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</si>
  <si>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</si>
  <si>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</si>
  <si>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</si>
  <si>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</si>
  <si>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</si>
  <si>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</si>
  <si>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</si>
  <si>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</si>
  <si>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</si>
  <si>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</si>
  <si>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</si>
  <si>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</si>
  <si>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</si>
  <si>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</si>
  <si>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</si>
  <si>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</si>
  <si>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</si>
  <si>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</si>
  <si>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</si>
  <si>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</si>
  <si>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</si>
  <si>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</si>
  <si>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</si>
  <si>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Արարատի և Վայոց Ձորի մարզերի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</si>
  <si>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ք.Արտաշատ, Շահումյան 19</t>
    </r>
  </si>
  <si>
    <t>900411002356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</si>
  <si>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Արարատի և Վայոց Ձորի մարզերի ընդհանուր իրավասության դատարանի  բնականոն գործունեության և  ՀՀ Արարատի և Վայոց Ձորի մարզերի ընդհանուր իրավասության դատարանի   կողմից դատական պաշտպանության  իրավունքի ապահովում</t>
    </r>
  </si>
  <si>
    <t>1080 11009</t>
  </si>
  <si>
    <t>Լ.Հովհաննիսյան</t>
  </si>
  <si>
    <t>Ա.Հարությունյան</t>
  </si>
  <si>
    <r>
      <t xml:space="preserve">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</t>
    </r>
    <r>
      <rPr>
        <b/>
        <sz val="8"/>
        <rFont val="GHEA Grapalat"/>
        <family val="3"/>
      </rPr>
      <t xml:space="preserve">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</si>
  <si>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505 436,5 հազար (Հինգ հարյուր հինգ միլիոն չորս հարյուր երեսունվեց հազար հինգ հարյուր) դրամ գումարով: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</si>
  <si>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</si>
  <si>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</si>
  <si>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</si>
  <si>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«Հավելված 13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</si>
</sst>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64.5" customHeight="1" x14ac:dyDescent="0.25">
      <c r="H1" s="117" t="s">
        <v>311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307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309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308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310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505436.5</v>
      </c>
      <c r="G29" s="88">
        <f t="shared" si="0"/>
        <v>95069.400000000009</v>
      </c>
      <c r="H29" s="88">
        <f t="shared" si="0"/>
        <v>218015</v>
      </c>
      <c r="I29" s="88">
        <f t="shared" si="0"/>
        <v>342998.80000000005</v>
      </c>
      <c r="J29" s="88">
        <f t="shared" si="0"/>
        <v>505436.5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413484.7</v>
      </c>
      <c r="G30" s="88">
        <f t="shared" si="1"/>
        <v>71346.200000000012</v>
      </c>
      <c r="H30" s="88">
        <f t="shared" si="1"/>
        <v>172893.30000000002</v>
      </c>
      <c r="I30" s="88">
        <f t="shared" si="1"/>
        <v>278088.5</v>
      </c>
      <c r="J30" s="88">
        <f t="shared" si="1"/>
        <v>413484.7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413484.7</v>
      </c>
      <c r="G31" s="88">
        <f t="shared" si="2"/>
        <v>71346.200000000012</v>
      </c>
      <c r="H31" s="88">
        <f t="shared" si="2"/>
        <v>172893.30000000002</v>
      </c>
      <c r="I31" s="88">
        <f t="shared" si="2"/>
        <v>278088.5</v>
      </c>
      <c r="J31" s="88">
        <f t="shared" si="2"/>
        <v>413484.7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361434</v>
      </c>
      <c r="G32" s="49">
        <v>60239</v>
      </c>
      <c r="H32" s="49">
        <v>150597.5</v>
      </c>
      <c r="I32" s="49">
        <v>240956</v>
      </c>
      <c r="J32" s="49">
        <f>+F32</f>
        <v>361434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44754.5</v>
      </c>
      <c r="G33" s="49">
        <v>7459.1</v>
      </c>
      <c r="H33" s="49">
        <v>18647.7</v>
      </c>
      <c r="I33" s="49">
        <v>29836.3</v>
      </c>
      <c r="J33" s="49">
        <f>+F33</f>
        <v>44754.5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7296.2</v>
      </c>
      <c r="G34" s="49">
        <v>3648.1</v>
      </c>
      <c r="H34" s="49">
        <v>3648.1</v>
      </c>
      <c r="I34" s="49">
        <v>7296.2</v>
      </c>
      <c r="J34" s="49">
        <f>+F34</f>
        <v>7296.2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87040.2</v>
      </c>
      <c r="G39" s="88">
        <f t="shared" si="3"/>
        <v>22675.399999999998</v>
      </c>
      <c r="H39" s="88">
        <f t="shared" si="3"/>
        <v>42837.299999999996</v>
      </c>
      <c r="I39" s="88">
        <f t="shared" si="3"/>
        <v>61400.900000000009</v>
      </c>
      <c r="J39" s="88">
        <f t="shared" si="3"/>
        <v>87040.2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76461.2</v>
      </c>
      <c r="G40" s="88">
        <f t="shared" si="4"/>
        <v>21508.3</v>
      </c>
      <c r="H40" s="88">
        <f t="shared" si="4"/>
        <v>39025.300000000003</v>
      </c>
      <c r="I40" s="88">
        <f t="shared" si="4"/>
        <v>54944.200000000004</v>
      </c>
      <c r="J40" s="88">
        <f t="shared" si="4"/>
        <v>76461.2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23783.1</v>
      </c>
      <c r="G42" s="51">
        <v>8338.7000000000007</v>
      </c>
      <c r="H42" s="51">
        <v>12686.2</v>
      </c>
      <c r="I42" s="51">
        <v>15435.6</v>
      </c>
      <c r="J42" s="51">
        <f>+F42</f>
        <v>23783.1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1437.0999999999997</v>
      </c>
      <c r="G43" s="51">
        <v>359.3</v>
      </c>
      <c r="H43" s="51">
        <v>718.6</v>
      </c>
      <c r="I43" s="51">
        <v>1077.8</v>
      </c>
      <c r="J43" s="51">
        <f>+F43</f>
        <v>1437.0999999999997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51241</v>
      </c>
      <c r="G44" s="49">
        <v>12810.3</v>
      </c>
      <c r="H44" s="49">
        <v>25620.5</v>
      </c>
      <c r="I44" s="49">
        <v>38430.800000000003</v>
      </c>
      <c r="J44" s="49">
        <f>+F44</f>
        <v>51241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5">E49+E50+E51</f>
        <v>0</v>
      </c>
      <c r="F48" s="88">
        <f>F49+F50+F51</f>
        <v>1092.7000000000003</v>
      </c>
      <c r="G48" s="88">
        <f t="shared" si="5"/>
        <v>218.5</v>
      </c>
      <c r="H48" s="88">
        <f t="shared" si="5"/>
        <v>491.7</v>
      </c>
      <c r="I48" s="88">
        <f t="shared" si="5"/>
        <v>764.9</v>
      </c>
      <c r="J48" s="88">
        <f t="shared" si="5"/>
        <v>1092.7000000000003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1092.7000000000003</v>
      </c>
      <c r="G49" s="49">
        <v>218.5</v>
      </c>
      <c r="H49" s="49">
        <v>491.7</v>
      </c>
      <c r="I49" s="49">
        <v>764.9</v>
      </c>
      <c r="J49" s="49">
        <f>+F49</f>
        <v>1092.7000000000003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6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7">E53+E54+E55+E56+E57+E58+E59+E60</f>
        <v>0</v>
      </c>
      <c r="F52" s="88">
        <f>F53+F54+F55+F56+F57+F58+F59+F60</f>
        <v>8733.3000000000011</v>
      </c>
      <c r="G52" s="88">
        <f t="shared" si="7"/>
        <v>873.3</v>
      </c>
      <c r="H52" s="88">
        <f t="shared" si="7"/>
        <v>3056.7</v>
      </c>
      <c r="I52" s="88">
        <f t="shared" si="7"/>
        <v>5240</v>
      </c>
      <c r="J52" s="88">
        <f t="shared" si="7"/>
        <v>8733.3000000000011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3483.3000000000011</v>
      </c>
      <c r="G53" s="51">
        <v>348.3</v>
      </c>
      <c r="H53" s="51">
        <v>1219.2</v>
      </c>
      <c r="I53" s="51">
        <v>2090</v>
      </c>
      <c r="J53" s="49">
        <f>+F53</f>
        <v>3483.3000000000011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>
        <f t="shared" ref="J55:J58" si="8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5250</v>
      </c>
      <c r="G57" s="51">
        <v>525</v>
      </c>
      <c r="H57" s="51">
        <v>1837.5</v>
      </c>
      <c r="I57" s="51">
        <v>3150</v>
      </c>
      <c r="J57" s="51">
        <f t="shared" si="8"/>
        <v>5250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8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9">E62</f>
        <v>0</v>
      </c>
      <c r="F61" s="88">
        <f t="shared" si="9"/>
        <v>753</v>
      </c>
      <c r="G61" s="88">
        <f t="shared" si="9"/>
        <v>75.3</v>
      </c>
      <c r="H61" s="88">
        <f t="shared" si="9"/>
        <v>263.60000000000002</v>
      </c>
      <c r="I61" s="88">
        <f t="shared" si="9"/>
        <v>451.8</v>
      </c>
      <c r="J61" s="88">
        <f t="shared" si="9"/>
        <v>753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>
        <v>753</v>
      </c>
      <c r="G62" s="51">
        <v>75.3</v>
      </c>
      <c r="H62" s="51">
        <v>263.60000000000002</v>
      </c>
      <c r="I62" s="51">
        <v>451.8</v>
      </c>
      <c r="J62" s="51">
        <f>+F62</f>
        <v>753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0">E64+E65</f>
        <v>0</v>
      </c>
      <c r="F63" s="88">
        <f>F64+F65</f>
        <v>0</v>
      </c>
      <c r="G63" s="88">
        <f t="shared" si="10"/>
        <v>0</v>
      </c>
      <c r="H63" s="88">
        <f t="shared" si="10"/>
        <v>0</v>
      </c>
      <c r="I63" s="88">
        <f t="shared" si="10"/>
        <v>0</v>
      </c>
      <c r="J63" s="88">
        <f t="shared" si="10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1">E67+E68+E69+E70+E71+E72+E73+E74</f>
        <v>0</v>
      </c>
      <c r="F66" s="88">
        <f t="shared" si="11"/>
        <v>0</v>
      </c>
      <c r="G66" s="88">
        <f t="shared" si="11"/>
        <v>0</v>
      </c>
      <c r="H66" s="88">
        <f t="shared" si="11"/>
        <v>0</v>
      </c>
      <c r="I66" s="88">
        <f t="shared" si="11"/>
        <v>0</v>
      </c>
      <c r="J66" s="88">
        <f t="shared" si="11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2">E76+E77+E78+E79+E80+E81+E82+E83</f>
        <v>0</v>
      </c>
      <c r="F75" s="43">
        <f t="shared" si="12"/>
        <v>0</v>
      </c>
      <c r="G75" s="43">
        <f t="shared" si="12"/>
        <v>0</v>
      </c>
      <c r="H75" s="43">
        <f t="shared" si="12"/>
        <v>0</v>
      </c>
      <c r="I75" s="43">
        <f t="shared" si="12"/>
        <v>0</v>
      </c>
      <c r="J75" s="43">
        <f t="shared" si="12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3">E85+E86+E87+E88</f>
        <v>0</v>
      </c>
      <c r="F84" s="43">
        <f t="shared" si="13"/>
        <v>0</v>
      </c>
      <c r="G84" s="43">
        <f t="shared" si="13"/>
        <v>0</v>
      </c>
      <c r="H84" s="43">
        <f t="shared" si="13"/>
        <v>0</v>
      </c>
      <c r="I84" s="43">
        <f t="shared" si="13"/>
        <v>0</v>
      </c>
      <c r="J84" s="43">
        <f t="shared" si="13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4">E90+E93+E96+E105</f>
        <v>0</v>
      </c>
      <c r="F89" s="43">
        <f t="shared" si="14"/>
        <v>0</v>
      </c>
      <c r="G89" s="43">
        <f t="shared" si="14"/>
        <v>0</v>
      </c>
      <c r="H89" s="43">
        <f t="shared" si="14"/>
        <v>0</v>
      </c>
      <c r="I89" s="43">
        <f t="shared" si="14"/>
        <v>0</v>
      </c>
      <c r="J89" s="43">
        <f t="shared" si="14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5">E91+E92</f>
        <v>0</v>
      </c>
      <c r="F90" s="43">
        <f t="shared" si="15"/>
        <v>0</v>
      </c>
      <c r="G90" s="43">
        <f t="shared" si="15"/>
        <v>0</v>
      </c>
      <c r="H90" s="43">
        <f t="shared" si="15"/>
        <v>0</v>
      </c>
      <c r="I90" s="43">
        <f t="shared" si="15"/>
        <v>0</v>
      </c>
      <c r="J90" s="43">
        <f t="shared" si="15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6">E94+E95</f>
        <v>0</v>
      </c>
      <c r="F93" s="43">
        <f t="shared" si="16"/>
        <v>0</v>
      </c>
      <c r="G93" s="43">
        <f t="shared" si="16"/>
        <v>0</v>
      </c>
      <c r="H93" s="43">
        <f t="shared" si="16"/>
        <v>0</v>
      </c>
      <c r="I93" s="43">
        <f t="shared" si="16"/>
        <v>0</v>
      </c>
      <c r="J93" s="43">
        <f t="shared" si="16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7">E97+E98+E99+E100+E101+E102+E103+E104</f>
        <v>0</v>
      </c>
      <c r="F96" s="43">
        <f t="shared" si="17"/>
        <v>0</v>
      </c>
      <c r="G96" s="43">
        <f t="shared" si="17"/>
        <v>0</v>
      </c>
      <c r="H96" s="43">
        <f t="shared" si="17"/>
        <v>0</v>
      </c>
      <c r="I96" s="43">
        <f t="shared" si="17"/>
        <v>0</v>
      </c>
      <c r="J96" s="43">
        <f t="shared" si="17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8">E106+E107+E108+E109+E110+E111</f>
        <v>0</v>
      </c>
      <c r="F105" s="43">
        <f t="shared" si="18"/>
        <v>0</v>
      </c>
      <c r="G105" s="43">
        <f t="shared" si="18"/>
        <v>0</v>
      </c>
      <c r="H105" s="43">
        <f t="shared" si="18"/>
        <v>0</v>
      </c>
      <c r="I105" s="43">
        <f t="shared" si="18"/>
        <v>0</v>
      </c>
      <c r="J105" s="43">
        <f t="shared" si="18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19">E113+E116</f>
        <v>0</v>
      </c>
      <c r="F112" s="88">
        <f t="shared" si="19"/>
        <v>3360</v>
      </c>
      <c r="G112" s="88">
        <f t="shared" si="19"/>
        <v>672</v>
      </c>
      <c r="H112" s="88">
        <f t="shared" si="19"/>
        <v>1512</v>
      </c>
      <c r="I112" s="88">
        <f t="shared" si="19"/>
        <v>2352</v>
      </c>
      <c r="J112" s="88">
        <f t="shared" si="19"/>
        <v>3360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0">E114+E115</f>
        <v>0</v>
      </c>
      <c r="F113" s="88">
        <f t="shared" si="20"/>
        <v>0</v>
      </c>
      <c r="G113" s="88">
        <f t="shared" si="20"/>
        <v>0</v>
      </c>
      <c r="H113" s="88">
        <f t="shared" si="20"/>
        <v>0</v>
      </c>
      <c r="I113" s="88">
        <f t="shared" si="20"/>
        <v>0</v>
      </c>
      <c r="J113" s="88">
        <f t="shared" si="20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1">E117+E118+E119+E120+E121+E122+E123+E124+E125</f>
        <v>0</v>
      </c>
      <c r="F116" s="88">
        <f t="shared" si="21"/>
        <v>3360</v>
      </c>
      <c r="G116" s="88">
        <f t="shared" si="21"/>
        <v>672</v>
      </c>
      <c r="H116" s="88">
        <f t="shared" si="21"/>
        <v>1512</v>
      </c>
      <c r="I116" s="88">
        <f t="shared" si="21"/>
        <v>2352</v>
      </c>
      <c r="J116" s="88">
        <f t="shared" si="21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88">
        <f t="shared" ref="E126:J126" si="22">E127+E130+E135+E137+E140+E142+E144</f>
        <v>0</v>
      </c>
      <c r="F126" s="88">
        <f t="shared" si="22"/>
        <v>1551.6</v>
      </c>
      <c r="G126" s="88">
        <f t="shared" si="22"/>
        <v>375.8</v>
      </c>
      <c r="H126" s="88">
        <f t="shared" si="22"/>
        <v>772.4</v>
      </c>
      <c r="I126" s="88">
        <f t="shared" si="22"/>
        <v>1157.4000000000001</v>
      </c>
      <c r="J126" s="88">
        <f t="shared" si="22"/>
        <v>1551.6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88">
        <f t="shared" ref="E127:J127" si="23">E128+E129</f>
        <v>0</v>
      </c>
      <c r="F127" s="88">
        <f t="shared" si="23"/>
        <v>0</v>
      </c>
      <c r="G127" s="88">
        <f t="shared" si="23"/>
        <v>0</v>
      </c>
      <c r="H127" s="88">
        <f t="shared" si="23"/>
        <v>0</v>
      </c>
      <c r="I127" s="88">
        <f t="shared" si="23"/>
        <v>0</v>
      </c>
      <c r="J127" s="88">
        <f t="shared" si="23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89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89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88">
        <f t="shared" ref="E130:J130" si="24">E131+E132+E133+E134</f>
        <v>0</v>
      </c>
      <c r="F130" s="88">
        <f t="shared" si="24"/>
        <v>1551.6</v>
      </c>
      <c r="G130" s="88">
        <f t="shared" si="24"/>
        <v>375.8</v>
      </c>
      <c r="H130" s="88">
        <f t="shared" si="24"/>
        <v>772.4</v>
      </c>
      <c r="I130" s="88">
        <f t="shared" si="24"/>
        <v>1157.4000000000001</v>
      </c>
      <c r="J130" s="88">
        <f t="shared" si="24"/>
        <v>1551.6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89"/>
      <c r="E133" s="51"/>
      <c r="F133" s="51">
        <v>1551.6</v>
      </c>
      <c r="G133" s="51">
        <v>375.8</v>
      </c>
      <c r="H133" s="51">
        <v>772.4</v>
      </c>
      <c r="I133" s="51">
        <v>1157.4000000000001</v>
      </c>
      <c r="J133" s="51">
        <f>+F133</f>
        <v>1551.6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5">E136</f>
        <v>0</v>
      </c>
      <c r="F135" s="43">
        <f t="shared" si="25"/>
        <v>0</v>
      </c>
      <c r="G135" s="43">
        <f t="shared" si="25"/>
        <v>0</v>
      </c>
      <c r="H135" s="43">
        <f t="shared" si="25"/>
        <v>0</v>
      </c>
      <c r="I135" s="43">
        <f t="shared" si="25"/>
        <v>0</v>
      </c>
      <c r="J135" s="43">
        <f t="shared" si="25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6">E138+E139</f>
        <v>0</v>
      </c>
      <c r="F137" s="43">
        <f t="shared" si="26"/>
        <v>0</v>
      </c>
      <c r="G137" s="43">
        <f t="shared" si="26"/>
        <v>0</v>
      </c>
      <c r="H137" s="43">
        <f t="shared" si="26"/>
        <v>0</v>
      </c>
      <c r="I137" s="43">
        <f t="shared" si="26"/>
        <v>0</v>
      </c>
      <c r="J137" s="43">
        <f t="shared" si="26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7">E141</f>
        <v>0</v>
      </c>
      <c r="F140" s="43">
        <f t="shared" si="27"/>
        <v>0</v>
      </c>
      <c r="G140" s="43">
        <f t="shared" si="27"/>
        <v>0</v>
      </c>
      <c r="H140" s="43">
        <f t="shared" si="27"/>
        <v>0</v>
      </c>
      <c r="I140" s="43">
        <f t="shared" si="27"/>
        <v>0</v>
      </c>
      <c r="J140" s="43">
        <f t="shared" si="27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8">E143</f>
        <v>0</v>
      </c>
      <c r="F142" s="88">
        <f t="shared" si="28"/>
        <v>0</v>
      </c>
      <c r="G142" s="88">
        <f t="shared" si="28"/>
        <v>0</v>
      </c>
      <c r="H142" s="88">
        <f t="shared" si="28"/>
        <v>0</v>
      </c>
      <c r="I142" s="88">
        <f t="shared" si="28"/>
        <v>0</v>
      </c>
      <c r="J142" s="88">
        <f t="shared" si="28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29">E145</f>
        <v>0</v>
      </c>
      <c r="F144" s="88">
        <f t="shared" si="29"/>
        <v>0</v>
      </c>
      <c r="G144" s="88">
        <f t="shared" si="29"/>
        <v>0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0">E147+E158+E163+E165</f>
        <v>0</v>
      </c>
      <c r="F146" s="90">
        <f t="shared" si="30"/>
        <v>0</v>
      </c>
      <c r="G146" s="90">
        <f t="shared" si="30"/>
        <v>0</v>
      </c>
      <c r="H146" s="90">
        <f t="shared" si="30"/>
        <v>0</v>
      </c>
      <c r="I146" s="90">
        <f t="shared" si="30"/>
        <v>0</v>
      </c>
      <c r="J146" s="90">
        <f t="shared" si="30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1">E148+E149+E150+E151+E152+E153+E154+E155+E156+E157</f>
        <v>0</v>
      </c>
      <c r="F147" s="90">
        <f t="shared" si="31"/>
        <v>0</v>
      </c>
      <c r="G147" s="90">
        <f t="shared" si="31"/>
        <v>0</v>
      </c>
      <c r="H147" s="90">
        <f t="shared" si="31"/>
        <v>0</v>
      </c>
      <c r="I147" s="90">
        <f t="shared" si="31"/>
        <v>0</v>
      </c>
      <c r="J147" s="90">
        <f t="shared" si="31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2">E159+E160+E161+E162</f>
        <v>0</v>
      </c>
      <c r="F158" s="43">
        <f t="shared" si="32"/>
        <v>0</v>
      </c>
      <c r="G158" s="43">
        <f t="shared" si="32"/>
        <v>0</v>
      </c>
      <c r="H158" s="43">
        <f t="shared" si="32"/>
        <v>0</v>
      </c>
      <c r="I158" s="43">
        <f t="shared" si="32"/>
        <v>0</v>
      </c>
      <c r="J158" s="43">
        <f t="shared" si="3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3">E164</f>
        <v>0</v>
      </c>
      <c r="F163" s="43">
        <f t="shared" si="33"/>
        <v>0</v>
      </c>
      <c r="G163" s="43">
        <f t="shared" si="33"/>
        <v>0</v>
      </c>
      <c r="H163" s="43">
        <f t="shared" si="33"/>
        <v>0</v>
      </c>
      <c r="I163" s="43">
        <f t="shared" si="33"/>
        <v>0</v>
      </c>
      <c r="J163" s="43">
        <f t="shared" si="3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4">E166+E167+E168+E169</f>
        <v>0</v>
      </c>
      <c r="F165" s="43">
        <f t="shared" si="34"/>
        <v>0</v>
      </c>
      <c r="G165" s="43">
        <f t="shared" si="34"/>
        <v>0</v>
      </c>
      <c r="H165" s="43">
        <f t="shared" si="34"/>
        <v>0</v>
      </c>
      <c r="I165" s="43">
        <f t="shared" si="34"/>
        <v>0</v>
      </c>
      <c r="J165" s="43">
        <f t="shared" si="3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5">D146+D29</f>
        <v>0</v>
      </c>
      <c r="E170" s="88">
        <f t="shared" si="35"/>
        <v>0</v>
      </c>
      <c r="F170" s="88">
        <f t="shared" si="35"/>
        <v>505436.5</v>
      </c>
      <c r="G170" s="88">
        <f t="shared" si="35"/>
        <v>95069.400000000009</v>
      </c>
      <c r="H170" s="88">
        <f t="shared" si="35"/>
        <v>218015</v>
      </c>
      <c r="I170" s="88">
        <f t="shared" si="35"/>
        <v>342998.80000000005</v>
      </c>
      <c r="J170" s="88">
        <f t="shared" si="35"/>
        <v>505436.5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308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31496062992125984" right="0.70866141732283472" top="0.35433070866141736" bottom="0.55118110236220474" header="0.31496062992125984" footer="0.31496062992125984"/>
  <pageSetup paperSize="9" scale="67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Արարատ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2023-01-09T06:32:56Z</dcterms:modified>
</cp:coreProperties>
</file>